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0" yWindow="210" windowWidth="14000" windowHeight="7430"/>
  </bookViews>
  <sheets>
    <sheet name="на 1.01.17" sheetId="18" r:id="rId1"/>
  </sheets>
  <calcPr calcId="125725"/>
</workbook>
</file>

<file path=xl/calcChain.xml><?xml version="1.0" encoding="utf-8"?>
<calcChain xmlns="http://schemas.openxmlformats.org/spreadsheetml/2006/main">
  <c r="G31" i="18"/>
  <c r="D31"/>
  <c r="H31" s="1"/>
  <c r="I30"/>
  <c r="H30"/>
  <c r="F30"/>
  <c r="E30"/>
  <c r="C29"/>
  <c r="I28"/>
  <c r="H28"/>
  <c r="F28"/>
  <c r="E28"/>
  <c r="I27"/>
  <c r="H27"/>
  <c r="E27"/>
  <c r="C27"/>
  <c r="F27" s="1"/>
  <c r="I26"/>
  <c r="H26"/>
  <c r="F26"/>
  <c r="E26"/>
  <c r="I25"/>
  <c r="H25"/>
  <c r="F25"/>
  <c r="E25"/>
  <c r="I24"/>
  <c r="H24"/>
  <c r="F24"/>
  <c r="E24"/>
  <c r="E23"/>
  <c r="I22"/>
  <c r="H22"/>
  <c r="C22"/>
  <c r="B22"/>
  <c r="E22" s="1"/>
  <c r="I21"/>
  <c r="H21"/>
  <c r="C21"/>
  <c r="F21" s="1"/>
  <c r="B21"/>
  <c r="E21" s="1"/>
  <c r="G20"/>
  <c r="E20"/>
  <c r="D20"/>
  <c r="H20" s="1"/>
  <c r="C20"/>
  <c r="B20"/>
  <c r="I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I9"/>
  <c r="H9"/>
  <c r="F9"/>
  <c r="E9"/>
  <c r="C8" l="1"/>
  <c r="F8" s="1"/>
  <c r="D8"/>
  <c r="I20"/>
  <c r="C31"/>
  <c r="I31"/>
  <c r="G8"/>
  <c r="I8" s="1"/>
  <c r="F20"/>
  <c r="B31"/>
  <c r="F31"/>
  <c r="F22"/>
  <c r="H8" l="1"/>
  <c r="E31"/>
  <c r="B8"/>
  <c r="E8" s="1"/>
</calcChain>
</file>

<file path=xl/sharedStrings.xml><?xml version="1.0" encoding="utf-8"?>
<sst xmlns="http://schemas.openxmlformats.org/spreadsheetml/2006/main" count="38" uniqueCount="38">
  <si>
    <t>Наименование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</si>
  <si>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</si>
  <si>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</si>
  <si>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</si>
  <si>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</si>
  <si>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</si>
  <si>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</si>
  <si>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</si>
  <si>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</si>
  <si>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</si>
  <si>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</si>
  <si>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Задолж. и перерасч. по отмененным налогам</t>
  </si>
  <si>
    <t>Итого налоговые доходы:</t>
  </si>
  <si>
    <t xml:space="preserve">Доходы от аренды   земли </t>
  </si>
  <si>
    <t>Доходы от аренды имущества</t>
  </si>
  <si>
    <t>Доходы от перечисления части прибыли</t>
  </si>
  <si>
    <t xml:space="preserve">Прочие дох. от использования имущ. имущества 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</si>
  <si>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</si>
  <si>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</si>
  <si>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</si>
  <si>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</si>
  <si>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</si>
  <si>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</si>
  <si>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 xml:space="preserve">Первоначальный  план на год </t>
  </si>
  <si>
    <t xml:space="preserve">Исполнен первонач.плана, % </t>
  </si>
  <si>
    <t xml:space="preserve">Исполнен уточнен. плана, % </t>
  </si>
  <si>
    <t>Сумма (+,-)</t>
  </si>
  <si>
    <t>Уточненн.план  на год</t>
  </si>
  <si>
    <t>Патентная система</t>
  </si>
  <si>
    <t>Доходы от уплаты акцизов</t>
  </si>
  <si>
    <t>2016год</t>
  </si>
  <si>
    <t>Отклонение 2016г от  2015г</t>
  </si>
  <si>
    <t>Доходы от оказания платных услуг  и компенсации  затрат бюджетов</t>
  </si>
  <si>
    <t>Показатели</t>
  </si>
  <si>
    <r>
      <t xml:space="preserve">Факт. исполнение на </t>
    </r>
    <r>
      <rPr>
        <b/>
        <sz val="12"/>
        <rFont val="Times New Roman"/>
        <family val="1"/>
        <charset val="204"/>
      </rPr>
      <t xml:space="preserve">01.10.2016 </t>
    </r>
  </si>
  <si>
    <t>выполнения консолидированного бюджета Котельничского района  по доходам на 01.01.2017год</t>
  </si>
  <si>
    <t>Анализ изменения недоимки в 2010г.</t>
  </si>
  <si>
    <r>
      <t xml:space="preserve">Факт. исполнение за  </t>
    </r>
    <r>
      <rPr>
        <b/>
        <sz val="10"/>
        <rFont val="Times New Roman"/>
        <family val="1"/>
        <charset val="204"/>
      </rPr>
      <t>2015 год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</si>
</sst>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/>
    <xf numFmtId="0" fontId="5" fillId="0" borderId="0" xfId="0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/>
    <xf numFmtId="164" fontId="2" fillId="5" borderId="1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164" fontId="2" fillId="3" borderId="1" xfId="0" applyNumberFormat="1" applyFont="1" applyFill="1" applyBorder="1"/>
    <xf numFmtId="0" fontId="15" fillId="0" borderId="1" xfId="1" applyFont="1" applyBorder="1" applyAlignment="1">
      <alignment wrapText="1"/>
    </xf>
    <xf numFmtId="0" fontId="2" fillId="6" borderId="1" xfId="0" applyFont="1" applyFill="1" applyBorder="1"/>
    <xf numFmtId="164" fontId="2" fillId="6" borderId="1" xfId="0" applyNumberFormat="1" applyFont="1" applyFill="1" applyBorder="1"/>
    <xf numFmtId="164" fontId="2" fillId="0" borderId="2" xfId="0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1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2">
    <cellStyle name="Заголовок 4" xfId="1" builtinId="1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BreakPreview" zoomScale="60" zoomScaleNormal="100" workbookViewId="0">
      <selection activeCell="A33" sqref="A33"/>
    </sheetView>
  </sheetViews>
  <sheetFormatPr defaultColWidth="9.1796875" defaultRowHeight="16.5"/>
  <cols>
    <col min="1" max="1" width="41.1796875" style="1" customWidth="1"/>
    <col min="2" max="2" width="11.90625" style="1" hidden="1" customWidth="1"/>
    <col min="3" max="3" width="11.36328125" style="1" customWidth="1"/>
    <col min="4" max="4" width="12.54296875" style="1" customWidth="1"/>
    <col min="5" max="5" width="10.7265625" style="1" hidden="1" customWidth="1"/>
    <col min="6" max="6" width="10.7265625" style="1" customWidth="1"/>
    <col min="7" max="7" width="11.1796875" style="2" customWidth="1"/>
    <col min="8" max="8" width="10.453125" style="1" customWidth="1"/>
    <col min="9" max="9" width="10.90625" style="1" customWidth="1"/>
    <col min="10" max="16384" width="9.1796875" style="1"/>
  </cols>
  <sheetData>
    <row r="1" spans="1:9" ht="19" customHeight="1">
      <c r="G1" s="27"/>
      <c r="H1" s="27"/>
      <c r="I1" s="27"/>
    </row>
    <row r="2" spans="1:9" ht="18.75" customHeight="1">
      <c r="A2" s="28" t="s">
        <v>33</v>
      </c>
      <c r="B2" s="28"/>
      <c r="C2" s="28"/>
      <c r="D2" s="28"/>
      <c r="E2" s="28"/>
      <c r="F2" s="28"/>
      <c r="G2" s="28"/>
      <c r="H2" s="28"/>
      <c r="I2" s="28"/>
    </row>
    <row r="3" spans="1:9" ht="32.5" customHeight="1">
      <c r="A3" s="32" t="s">
        <v>35</v>
      </c>
      <c r="B3" s="32"/>
      <c r="C3" s="32"/>
      <c r="D3" s="32"/>
      <c r="E3" s="32"/>
      <c r="F3" s="32"/>
      <c r="G3" s="32"/>
      <c r="H3" s="32"/>
      <c r="I3" s="32"/>
    </row>
    <row r="4" spans="1:9" ht="21.75" hidden="1" customHeight="1">
      <c r="A4" s="29" t="s">
        <v>36</v>
      </c>
      <c r="B4" s="29"/>
      <c r="C4" s="29"/>
      <c r="D4" s="29"/>
      <c r="E4" s="29"/>
      <c r="F4" s="29"/>
      <c r="G4" s="29"/>
      <c r="H4" s="29"/>
      <c r="I4" s="29"/>
    </row>
    <row r="5" spans="1:9" ht="12" customHeight="1">
      <c r="I5" s="25"/>
    </row>
    <row r="6" spans="1:9" ht="29.25" customHeight="1">
      <c r="A6" s="33" t="s">
        <v>0</v>
      </c>
      <c r="B6" s="37" t="s">
        <v>30</v>
      </c>
      <c r="C6" s="38"/>
      <c r="D6" s="38"/>
      <c r="E6" s="38"/>
      <c r="F6" s="38"/>
      <c r="G6" s="35" t="s">
        <v>37</v>
      </c>
      <c r="H6" s="30" t="s">
        <v>31</v>
      </c>
      <c r="I6" s="31"/>
    </row>
    <row r="7" spans="1:9" ht="63" customHeight="1">
      <c r="A7" s="34"/>
      <c r="B7" s="15" t="s">
        <v>23</v>
      </c>
      <c r="C7" s="15" t="s">
        <v>27</v>
      </c>
      <c r="D7" s="15" t="s">
        <v>34</v>
      </c>
      <c r="E7" s="15" t="s">
        <v>24</v>
      </c>
      <c r="F7" s="15" t="s">
        <v>25</v>
      </c>
      <c r="G7" s="36"/>
      <c r="H7" s="16" t="s">
        <v>1</v>
      </c>
      <c r="I7" s="16" t="s">
        <v>26</v>
      </c>
    </row>
    <row r="8" spans="1:9" s="2" customFormat="1" ht="23.25" customHeight="1">
      <c r="A8" s="18" t="s">
        <v>2</v>
      </c>
      <c r="B8" s="8">
        <f>B20+B31</f>
        <v>63250.399999999994</v>
      </c>
      <c r="C8" s="8">
        <f>C20+C31</f>
        <v>82265.099999999991</v>
      </c>
      <c r="D8" s="8">
        <f>D20+D31</f>
        <v>83900.9</v>
      </c>
      <c r="E8" s="14">
        <f>D8/B8*100</f>
        <v>132.64880538304897</v>
      </c>
      <c r="F8" s="14">
        <f t="shared" ref="F8:F28" si="0">(D8/C8)*100</f>
        <v>101.98844953692392</v>
      </c>
      <c r="G8" s="8">
        <f>G20+G31</f>
        <v>74446.099999999991</v>
      </c>
      <c r="H8" s="19">
        <f>D8/G8*100</f>
        <v>112.70019517476403</v>
      </c>
      <c r="I8" s="19">
        <f t="shared" ref="I8:I22" si="1">(D8-G8)</f>
        <v>9454.8000000000029</v>
      </c>
    </row>
    <row r="9" spans="1:9" ht="17.25" customHeight="1">
      <c r="A9" s="17" t="s">
        <v>3</v>
      </c>
      <c r="B9" s="4">
        <v>24452.6</v>
      </c>
      <c r="C9" s="4">
        <v>21738.1</v>
      </c>
      <c r="D9" s="5">
        <v>21729.5</v>
      </c>
      <c r="E9" s="6">
        <f>D9/B9*100</f>
        <v>88.863760908860414</v>
      </c>
      <c r="F9" s="6">
        <f t="shared" si="0"/>
        <v>99.960438124767123</v>
      </c>
      <c r="G9" s="22">
        <v>21381.200000000001</v>
      </c>
      <c r="H9" s="6">
        <f>D9/G9*100</f>
        <v>101.62900117860549</v>
      </c>
      <c r="I9" s="6">
        <f t="shared" si="1"/>
        <v>348.29999999999927</v>
      </c>
    </row>
    <row r="10" spans="1:9" ht="15" customHeight="1">
      <c r="A10" s="17" t="s">
        <v>29</v>
      </c>
      <c r="B10" s="4">
        <v>4530.6000000000004</v>
      </c>
      <c r="C10" s="4">
        <v>8084.3</v>
      </c>
      <c r="D10" s="5">
        <v>8942</v>
      </c>
      <c r="E10" s="6"/>
      <c r="F10" s="6">
        <f>(D10/C10)*100</f>
        <v>110.60945289016983</v>
      </c>
      <c r="G10" s="23">
        <v>5836.8</v>
      </c>
      <c r="H10" s="6">
        <f>D10/G10*100</f>
        <v>153.20038377192981</v>
      </c>
      <c r="I10" s="6">
        <f t="shared" si="1"/>
        <v>3105.2</v>
      </c>
    </row>
    <row r="11" spans="1:9" ht="42.5" customHeight="1">
      <c r="A11" s="17" t="s">
        <v>4</v>
      </c>
      <c r="B11" s="4">
        <v>6739</v>
      </c>
      <c r="C11" s="4">
        <v>16550</v>
      </c>
      <c r="D11" s="5">
        <v>17681.7</v>
      </c>
      <c r="E11" s="6">
        <f t="shared" ref="E11:E31" si="2">D11/B11*100</f>
        <v>262.37869120047486</v>
      </c>
      <c r="F11" s="6">
        <f t="shared" si="0"/>
        <v>106.8380664652568</v>
      </c>
      <c r="G11" s="23">
        <v>13782.3</v>
      </c>
      <c r="H11" s="6">
        <f t="shared" ref="H11:H22" si="3">D11/G11*100</f>
        <v>128.29281034370172</v>
      </c>
      <c r="I11" s="6">
        <f t="shared" si="1"/>
        <v>3899.4000000000015</v>
      </c>
    </row>
    <row r="12" spans="1:9" ht="40" customHeight="1">
      <c r="A12" s="17" t="s">
        <v>5</v>
      </c>
      <c r="B12" s="4">
        <v>3016.5</v>
      </c>
      <c r="C12" s="4">
        <v>2671.7</v>
      </c>
      <c r="D12" s="5">
        <v>2671.8</v>
      </c>
      <c r="E12" s="6">
        <f t="shared" si="2"/>
        <v>88.5728493286922</v>
      </c>
      <c r="F12" s="6">
        <f t="shared" si="0"/>
        <v>100.00374293520981</v>
      </c>
      <c r="G12" s="22">
        <v>2862.1</v>
      </c>
      <c r="H12" s="6">
        <f t="shared" si="3"/>
        <v>93.351035952622212</v>
      </c>
      <c r="I12" s="6">
        <f t="shared" si="1"/>
        <v>-190.29999999999973</v>
      </c>
    </row>
    <row r="13" spans="1:9" ht="18" customHeight="1">
      <c r="A13" s="17" t="s">
        <v>6</v>
      </c>
      <c r="B13" s="4">
        <v>780.7</v>
      </c>
      <c r="C13" s="4">
        <v>518.4</v>
      </c>
      <c r="D13" s="5">
        <v>543.1</v>
      </c>
      <c r="E13" s="6">
        <f t="shared" si="2"/>
        <v>69.565774305110793</v>
      </c>
      <c r="F13" s="6">
        <f t="shared" si="0"/>
        <v>104.76466049382718</v>
      </c>
      <c r="G13" s="23">
        <v>627.5</v>
      </c>
      <c r="H13" s="6">
        <f t="shared" si="3"/>
        <v>86.549800796812747</v>
      </c>
      <c r="I13" s="6">
        <f t="shared" si="1"/>
        <v>-84.399999999999977</v>
      </c>
    </row>
    <row r="14" spans="1:9" ht="21.5" customHeight="1">
      <c r="A14" s="17" t="s">
        <v>28</v>
      </c>
      <c r="B14" s="4">
        <v>52.1</v>
      </c>
      <c r="C14" s="4">
        <v>51</v>
      </c>
      <c r="D14" s="5">
        <v>51</v>
      </c>
      <c r="E14" s="6">
        <f t="shared" si="2"/>
        <v>97.888675623800381</v>
      </c>
      <c r="F14" s="6">
        <f>(D14/C14)*100</f>
        <v>100</v>
      </c>
      <c r="G14" s="22">
        <v>36.4</v>
      </c>
      <c r="H14" s="6">
        <f t="shared" si="3"/>
        <v>140.10989010989013</v>
      </c>
      <c r="I14" s="6">
        <f t="shared" si="1"/>
        <v>14.600000000000001</v>
      </c>
    </row>
    <row r="15" spans="1:9" ht="30.5" customHeight="1">
      <c r="A15" s="17" t="s">
        <v>7</v>
      </c>
      <c r="B15" s="4">
        <v>1826.3</v>
      </c>
      <c r="C15" s="4">
        <v>1466.7</v>
      </c>
      <c r="D15" s="5">
        <v>1597.3</v>
      </c>
      <c r="E15" s="6">
        <f t="shared" si="2"/>
        <v>87.460986694409456</v>
      </c>
      <c r="F15" s="6">
        <f t="shared" si="0"/>
        <v>108.90434308311174</v>
      </c>
      <c r="G15" s="23">
        <v>1552.7</v>
      </c>
      <c r="H15" s="6">
        <f t="shared" si="3"/>
        <v>102.87241579184645</v>
      </c>
      <c r="I15" s="6">
        <f t="shared" si="1"/>
        <v>44.599999999999909</v>
      </c>
    </row>
    <row r="16" spans="1:9" ht="34.5" customHeight="1">
      <c r="A16" s="17" t="s">
        <v>8</v>
      </c>
      <c r="B16" s="4">
        <v>2393.1999999999998</v>
      </c>
      <c r="C16" s="4">
        <v>6206.7</v>
      </c>
      <c r="D16" s="5">
        <v>6206.7</v>
      </c>
      <c r="E16" s="6">
        <f t="shared" si="2"/>
        <v>259.34731739929805</v>
      </c>
      <c r="F16" s="6">
        <f t="shared" si="0"/>
        <v>100</v>
      </c>
      <c r="G16" s="22">
        <v>5196.1000000000004</v>
      </c>
      <c r="H16" s="6">
        <f t="shared" si="3"/>
        <v>119.44920228633012</v>
      </c>
      <c r="I16" s="6">
        <f t="shared" si="1"/>
        <v>1010.5999999999995</v>
      </c>
    </row>
    <row r="17" spans="1:9" ht="28.5" customHeight="1">
      <c r="A17" s="17" t="s">
        <v>9</v>
      </c>
      <c r="B17" s="4">
        <v>2951.7</v>
      </c>
      <c r="C17" s="4">
        <v>2992.9</v>
      </c>
      <c r="D17" s="5">
        <v>2943.2</v>
      </c>
      <c r="E17" s="6">
        <f t="shared" si="2"/>
        <v>99.712030355388421</v>
      </c>
      <c r="F17" s="6">
        <f t="shared" si="0"/>
        <v>98.339403254368662</v>
      </c>
      <c r="G17" s="22">
        <v>2971.4</v>
      </c>
      <c r="H17" s="6">
        <f t="shared" si="3"/>
        <v>99.050952413003969</v>
      </c>
      <c r="I17" s="6">
        <f t="shared" si="1"/>
        <v>-28.200000000000273</v>
      </c>
    </row>
    <row r="18" spans="1:9" ht="20" customHeight="1">
      <c r="A18" s="17" t="s">
        <v>10</v>
      </c>
      <c r="B18" s="4">
        <v>204.3</v>
      </c>
      <c r="C18" s="24">
        <v>231.9</v>
      </c>
      <c r="D18" s="5">
        <v>228.6</v>
      </c>
      <c r="E18" s="6">
        <f t="shared" si="2"/>
        <v>111.89427312775328</v>
      </c>
      <c r="F18" s="6">
        <f t="shared" si="0"/>
        <v>98.576972833117722</v>
      </c>
      <c r="G18" s="23">
        <v>337.6</v>
      </c>
      <c r="H18" s="6">
        <f t="shared" si="3"/>
        <v>67.713270142180093</v>
      </c>
      <c r="I18" s="6">
        <f t="shared" si="1"/>
        <v>-109.00000000000003</v>
      </c>
    </row>
    <row r="19" spans="1:9" ht="15" customHeight="1">
      <c r="A19" s="3" t="s">
        <v>11</v>
      </c>
      <c r="B19" s="4">
        <v>5.6</v>
      </c>
      <c r="C19" s="4">
        <v>0</v>
      </c>
      <c r="D19" s="5">
        <v>0</v>
      </c>
      <c r="E19" s="6">
        <f t="shared" si="2"/>
        <v>0</v>
      </c>
      <c r="F19" s="6"/>
      <c r="G19" s="23">
        <v>10.7</v>
      </c>
      <c r="H19" s="6"/>
      <c r="I19" s="6">
        <f t="shared" si="1"/>
        <v>-10.7</v>
      </c>
    </row>
    <row r="20" spans="1:9" ht="15.75" customHeight="1">
      <c r="A20" s="7" t="s">
        <v>12</v>
      </c>
      <c r="B20" s="8">
        <f>SUM(B9:B19)</f>
        <v>46952.599999999991</v>
      </c>
      <c r="C20" s="8">
        <f>SUM(C9:C19)</f>
        <v>60511.69999999999</v>
      </c>
      <c r="D20" s="8">
        <f>SUM(D9:D19)</f>
        <v>62594.899999999994</v>
      </c>
      <c r="E20" s="14">
        <f t="shared" si="2"/>
        <v>133.31508798234816</v>
      </c>
      <c r="F20" s="20">
        <f t="shared" si="0"/>
        <v>103.44264001837662</v>
      </c>
      <c r="G20" s="8">
        <f>SUM(G9:G19)</f>
        <v>54594.799999999996</v>
      </c>
      <c r="H20" s="19">
        <f t="shared" si="3"/>
        <v>114.65359338251994</v>
      </c>
      <c r="I20" s="19">
        <f t="shared" si="1"/>
        <v>8000.0999999999985</v>
      </c>
    </row>
    <row r="21" spans="1:9" ht="45.5" customHeight="1">
      <c r="A21" s="17" t="s">
        <v>13</v>
      </c>
      <c r="B21" s="4">
        <f>2423.8+23.7</f>
        <v>2447.5</v>
      </c>
      <c r="C21" s="4">
        <f>1834+179.4</f>
        <v>2013.4</v>
      </c>
      <c r="D21" s="5">
        <v>2014.8</v>
      </c>
      <c r="E21" s="6">
        <f t="shared" si="2"/>
        <v>82.32073544433095</v>
      </c>
      <c r="F21" s="6">
        <f t="shared" si="0"/>
        <v>100.06953412138671</v>
      </c>
      <c r="G21" s="23">
        <v>2263.4</v>
      </c>
      <c r="H21" s="6">
        <f t="shared" si="3"/>
        <v>89.016523813731553</v>
      </c>
      <c r="I21" s="6">
        <f t="shared" si="1"/>
        <v>-248.60000000000014</v>
      </c>
    </row>
    <row r="22" spans="1:9" ht="25.5" customHeight="1">
      <c r="A22" s="17" t="s">
        <v>14</v>
      </c>
      <c r="B22" s="4">
        <f>1883.6+69.5+471.3</f>
        <v>2424.4</v>
      </c>
      <c r="C22" s="4">
        <f>1371.1+996.9</f>
        <v>2368</v>
      </c>
      <c r="D22" s="5">
        <v>2067.1999999999998</v>
      </c>
      <c r="E22" s="6">
        <f t="shared" si="2"/>
        <v>85.266457680250767</v>
      </c>
      <c r="F22" s="6">
        <f t="shared" si="0"/>
        <v>87.297297297297291</v>
      </c>
      <c r="G22" s="23">
        <v>2564.1999999999998</v>
      </c>
      <c r="H22" s="6">
        <f t="shared" si="3"/>
        <v>80.61773652601201</v>
      </c>
      <c r="I22" s="6">
        <f t="shared" si="1"/>
        <v>-497</v>
      </c>
    </row>
    <row r="23" spans="1:9" ht="15" hidden="1" customHeight="1">
      <c r="A23" s="3" t="s">
        <v>15</v>
      </c>
      <c r="B23" s="4"/>
      <c r="C23" s="4"/>
      <c r="D23" s="5"/>
      <c r="E23" s="6" t="e">
        <f t="shared" si="2"/>
        <v>#DIV/0!</v>
      </c>
      <c r="F23" s="6"/>
      <c r="G23" s="22"/>
      <c r="H23" s="6"/>
      <c r="I23" s="6"/>
    </row>
    <row r="24" spans="1:9" ht="15.75" customHeight="1">
      <c r="A24" s="3" t="s">
        <v>16</v>
      </c>
      <c r="B24" s="4">
        <v>213.7</v>
      </c>
      <c r="C24" s="4">
        <v>1020.4</v>
      </c>
      <c r="D24" s="5">
        <v>955.4</v>
      </c>
      <c r="E24" s="6">
        <f t="shared" si="2"/>
        <v>447.07533926064576</v>
      </c>
      <c r="F24" s="6">
        <f t="shared" si="0"/>
        <v>93.629949039592319</v>
      </c>
      <c r="G24" s="22">
        <v>838.9</v>
      </c>
      <c r="H24" s="6">
        <f t="shared" ref="H24:H31" si="4">D24/G24*100</f>
        <v>113.88723328167838</v>
      </c>
      <c r="I24" s="6">
        <f t="shared" ref="I24:I31" si="5">(D24-G24)</f>
        <v>116.5</v>
      </c>
    </row>
    <row r="25" spans="1:9" ht="33" customHeight="1">
      <c r="A25" s="3" t="s">
        <v>17</v>
      </c>
      <c r="B25" s="4">
        <v>248.3</v>
      </c>
      <c r="C25" s="4">
        <v>201.2</v>
      </c>
      <c r="D25" s="5">
        <v>201.2</v>
      </c>
      <c r="E25" s="6">
        <f t="shared" si="2"/>
        <v>81.031010873942805</v>
      </c>
      <c r="F25" s="6">
        <f t="shared" si="0"/>
        <v>100</v>
      </c>
      <c r="G25" s="22">
        <v>292.39999999999998</v>
      </c>
      <c r="H25" s="6">
        <f t="shared" si="4"/>
        <v>68.80984952120383</v>
      </c>
      <c r="I25" s="6">
        <f t="shared" si="5"/>
        <v>-91.199999999999989</v>
      </c>
    </row>
    <row r="26" spans="1:9" ht="44" customHeight="1">
      <c r="A26" s="21" t="s">
        <v>32</v>
      </c>
      <c r="B26" s="4">
        <v>10262</v>
      </c>
      <c r="C26" s="4">
        <v>13684.3</v>
      </c>
      <c r="D26" s="5">
        <v>13591</v>
      </c>
      <c r="E26" s="6">
        <f t="shared" si="2"/>
        <v>132.44007016176184</v>
      </c>
      <c r="F26" s="6">
        <f t="shared" si="0"/>
        <v>99.318196765636529</v>
      </c>
      <c r="G26" s="22">
        <v>12784.8</v>
      </c>
      <c r="H26" s="6">
        <f t="shared" si="4"/>
        <v>106.30592578687192</v>
      </c>
      <c r="I26" s="6">
        <f t="shared" si="5"/>
        <v>806.20000000000073</v>
      </c>
    </row>
    <row r="27" spans="1:9" ht="32.5" customHeight="1">
      <c r="A27" s="17" t="s">
        <v>18</v>
      </c>
      <c r="B27" s="4">
        <v>440</v>
      </c>
      <c r="C27" s="4">
        <f>552.6+1037</f>
        <v>1589.6</v>
      </c>
      <c r="D27" s="5">
        <v>1599.6</v>
      </c>
      <c r="E27" s="6">
        <f t="shared" si="2"/>
        <v>363.5454545454545</v>
      </c>
      <c r="F27" s="6">
        <f t="shared" si="0"/>
        <v>100.62908907901358</v>
      </c>
      <c r="G27" s="22">
        <v>367.4</v>
      </c>
      <c r="H27" s="6">
        <f t="shared" si="4"/>
        <v>435.38377789874795</v>
      </c>
      <c r="I27" s="6">
        <f t="shared" si="5"/>
        <v>1232.1999999999998</v>
      </c>
    </row>
    <row r="28" spans="1:9" ht="36" customHeight="1">
      <c r="A28" s="17" t="s">
        <v>19</v>
      </c>
      <c r="B28" s="4">
        <v>85</v>
      </c>
      <c r="C28" s="4">
        <v>392.2</v>
      </c>
      <c r="D28" s="6">
        <v>397.1</v>
      </c>
      <c r="E28" s="6">
        <f t="shared" si="2"/>
        <v>467.1764705882353</v>
      </c>
      <c r="F28" s="6">
        <f t="shared" si="0"/>
        <v>101.2493625701173</v>
      </c>
      <c r="G28" s="23">
        <v>425.2</v>
      </c>
      <c r="H28" s="6">
        <f t="shared" si="4"/>
        <v>93.39134524929446</v>
      </c>
      <c r="I28" s="6">
        <f t="shared" si="5"/>
        <v>-28.099999999999966</v>
      </c>
    </row>
    <row r="29" spans="1:9" ht="15" hidden="1" customHeight="1">
      <c r="A29" s="3" t="s">
        <v>20</v>
      </c>
      <c r="B29" s="4"/>
      <c r="C29" s="4">
        <f t="shared" ref="C29" si="6">B29</f>
        <v>0</v>
      </c>
      <c r="D29" s="5"/>
      <c r="E29" s="6"/>
      <c r="F29" s="6"/>
      <c r="G29" s="22">
        <v>0</v>
      </c>
      <c r="H29" s="6"/>
      <c r="I29" s="6"/>
    </row>
    <row r="30" spans="1:9" ht="29.25" customHeight="1">
      <c r="A30" s="17" t="s">
        <v>21</v>
      </c>
      <c r="B30" s="4">
        <v>176.9</v>
      </c>
      <c r="C30" s="4">
        <v>484.3</v>
      </c>
      <c r="D30" s="5">
        <v>479.7</v>
      </c>
      <c r="E30" s="6">
        <f t="shared" si="2"/>
        <v>271.17015262860372</v>
      </c>
      <c r="F30" s="6">
        <f>(D30/C30)*100</f>
        <v>99.050175511046874</v>
      </c>
      <c r="G30" s="22">
        <v>315</v>
      </c>
      <c r="H30" s="6">
        <f t="shared" si="4"/>
        <v>152.28571428571428</v>
      </c>
      <c r="I30" s="6">
        <f t="shared" si="5"/>
        <v>164.7</v>
      </c>
    </row>
    <row r="31" spans="1:9" ht="16.5" customHeight="1">
      <c r="A31" s="7" t="s">
        <v>22</v>
      </c>
      <c r="B31" s="8">
        <f>SUM(B21:B30)</f>
        <v>16297.8</v>
      </c>
      <c r="C31" s="8">
        <f>SUM(C21:C30)</f>
        <v>21753.399999999998</v>
      </c>
      <c r="D31" s="8">
        <f>SUM(D21:D30)</f>
        <v>21305.999999999996</v>
      </c>
      <c r="E31" s="14">
        <f t="shared" si="2"/>
        <v>130.72930088723629</v>
      </c>
      <c r="F31" s="20">
        <f>(D31/C31)*100</f>
        <v>97.943310011308569</v>
      </c>
      <c r="G31" s="8">
        <f>SUM(G21:G30)</f>
        <v>19851.3</v>
      </c>
      <c r="H31" s="19">
        <f t="shared" si="4"/>
        <v>107.32798355775186</v>
      </c>
      <c r="I31" s="19">
        <f t="shared" si="5"/>
        <v>1454.6999999999971</v>
      </c>
    </row>
    <row r="32" spans="1:9" s="12" customFormat="1" ht="15" hidden="1" customHeight="1">
      <c r="A32" s="9"/>
      <c r="B32" s="9"/>
      <c r="C32" s="10"/>
      <c r="D32" s="10"/>
      <c r="E32" s="10"/>
      <c r="F32" s="11"/>
      <c r="G32" s="10"/>
      <c r="H32" s="11"/>
      <c r="I32" s="10"/>
    </row>
    <row r="33" spans="1:6" ht="18" customHeight="1">
      <c r="A33" s="26"/>
      <c r="B33" s="2"/>
    </row>
    <row r="34" spans="1:6" ht="15" customHeight="1"/>
    <row r="36" spans="1:6">
      <c r="F36" s="13"/>
    </row>
  </sheetData>
  <mergeCells count="8">
    <mergeCell ref="G1:I1"/>
    <mergeCell ref="A2:I2"/>
    <mergeCell ref="A3:I3"/>
    <mergeCell ref="A4:I4"/>
    <mergeCell ref="A6:A7"/>
    <mergeCell ref="B6:F6"/>
    <mergeCell ref="G6:G7"/>
    <mergeCell ref="H6:I6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1.01.17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2017-02-28T11:27:16Z</cp:lastPrinted>
  <dcterms:created xsi:type="dcterms:W3CDTF">2011-02-03T07:56:58Z</dcterms:created>
  <dcterms:modified xsi:type="dcterms:W3CDTF">2017-02-28T11:32:33Z</dcterms:modified>
</cp:coreProperties>
</file>